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2225"/>
  </bookViews>
  <sheets>
    <sheet name="29.03.2018" sheetId="9" r:id="rId1"/>
  </sheets>
  <calcPr calcId="124519"/>
</workbook>
</file>

<file path=xl/calcChain.xml><?xml version="1.0" encoding="utf-8"?>
<calcChain xmlns="http://schemas.openxmlformats.org/spreadsheetml/2006/main">
  <c r="N13" i="9"/>
  <c r="N33"/>
  <c r="N15" s="1"/>
  <c r="N14" l="1"/>
  <c r="P13"/>
  <c r="P18"/>
  <c r="P23"/>
  <c r="P25"/>
  <c r="P33"/>
  <c r="P15" s="1"/>
  <c r="P12" s="1"/>
  <c r="O25"/>
  <c r="O33"/>
  <c r="O15" s="1"/>
  <c r="O14" s="1"/>
  <c r="O23"/>
  <c r="O18"/>
  <c r="O13"/>
  <c r="N16"/>
  <c r="N25"/>
  <c r="M16"/>
  <c r="M33"/>
  <c r="M15" s="1"/>
  <c r="M14" l="1"/>
  <c r="M12"/>
  <c r="P14"/>
  <c r="L25" l="1"/>
  <c r="L23"/>
  <c r="L15"/>
  <c r="L18"/>
  <c r="L12" l="1"/>
  <c r="N23"/>
  <c r="N18"/>
  <c r="N12" l="1"/>
  <c r="O12"/>
  <c r="L33"/>
  <c r="K25" l="1"/>
  <c r="K23" l="1"/>
  <c r="K13" l="1"/>
  <c r="K15" l="1"/>
  <c r="L14"/>
  <c r="M25"/>
  <c r="I25"/>
  <c r="J23"/>
  <c r="M23"/>
  <c r="K18"/>
  <c r="M18"/>
  <c r="K14" l="1"/>
  <c r="K12" s="1"/>
  <c r="J29"/>
  <c r="J25" s="1"/>
  <c r="I24"/>
  <c r="I23" s="1"/>
  <c r="J22"/>
  <c r="I20"/>
  <c r="I18" s="1"/>
  <c r="I17"/>
  <c r="I15" l="1"/>
  <c r="J15"/>
  <c r="J14" s="1"/>
  <c r="J12"/>
  <c r="J18"/>
  <c r="I14" l="1"/>
  <c r="I12"/>
</calcChain>
</file>

<file path=xl/sharedStrings.xml><?xml version="1.0" encoding="utf-8"?>
<sst xmlns="http://schemas.openxmlformats.org/spreadsheetml/2006/main" count="119" uniqueCount="83">
  <si>
    <t>Приложение</t>
  </si>
  <si>
    <t>Ответственный исполнитель, соисполнители</t>
  </si>
  <si>
    <t>Код бюджетной классификации &lt;2&gt;</t>
  </si>
  <si>
    <t xml:space="preserve">ожидаемый результат </t>
  </si>
  <si>
    <t>основные направления реализации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</si>
  <si>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</si>
  <si>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</si>
  <si>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</si>
  <si>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</si>
  <si>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</si>
  <si>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</si>
  <si>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</si>
  <si>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>УИО</t>
  </si>
  <si>
    <t xml:space="preserve">Основное мероприятие 1 </t>
  </si>
  <si>
    <t>Обеспечение развития отрасли</t>
  </si>
  <si>
    <t>47001 00000</t>
  </si>
  <si>
    <t>х</t>
  </si>
  <si>
    <t>Органы местного самоуправления</t>
  </si>
  <si>
    <t>0113</t>
  </si>
  <si>
    <t xml:space="preserve"> 47001 03500</t>
  </si>
  <si>
    <t>-</t>
  </si>
  <si>
    <t>Обеспечение деятельности УИО</t>
  </si>
  <si>
    <t>47001 03500</t>
  </si>
  <si>
    <t xml:space="preserve">Основное мероприятие 2 </t>
  </si>
  <si>
    <t>47002 00000</t>
  </si>
  <si>
    <t>Оценка недвижимости, признание прав и регулирование отношений по государственной и муниципальной собственности</t>
  </si>
  <si>
    <t>47002 22130</t>
  </si>
  <si>
    <t>Основное мероприятие 3</t>
  </si>
  <si>
    <t>Эффективное использование и вовлечение в хозяйственный оборот земельных участков и иной недвижимости</t>
  </si>
  <si>
    <t>47003 00000</t>
  </si>
  <si>
    <t>Мероприятия в сфере развития земельно-имущественных отношений</t>
  </si>
  <si>
    <t>0412</t>
  </si>
  <si>
    <t>47003 22140</t>
  </si>
  <si>
    <t>Мероприятия по подготовке градостроительной документации</t>
  </si>
  <si>
    <t>Внесение изменений в  генеральный план с.Калинино</t>
  </si>
  <si>
    <t>УФиЭ</t>
  </si>
  <si>
    <t xml:space="preserve">Приложение </t>
  </si>
  <si>
    <t xml:space="preserve">Наименование муниципальной программы, подпрограммы,   основные мероприятия </t>
  </si>
  <si>
    <t>2, 3</t>
  </si>
  <si>
    <t xml:space="preserve">Разработка градостроительной документации и формирование земельных участков </t>
  </si>
  <si>
    <t>Выполнение работ по разработке градостроительной документации земельных участков, собственность на которые не разграничена, и проведение кадастровых работ в 2017 году, на реализацию положений законов Республики Хакасия от 05.05.2003 №25 "О предоставлении в собственность граждан и юридических лиц земельных участков, находящихся в государственной и муниципальной ссобственности", от 08.11.2011 №88-ЗРХ "О бесплатном предоставлении в собственность граждан имеющих трех и более детей, земельных участков на территории Республики Хакасия".</t>
  </si>
  <si>
    <t xml:space="preserve">Н.А. Потылицына </t>
  </si>
  <si>
    <t>Заместитель Главы администрации Усть-Абаканского района по финансам и экономике        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</si>
  <si>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>47003 22160</t>
  </si>
  <si>
    <t>районный бюджет</t>
  </si>
  <si>
    <t>Проведение работ по описанию границ населенных пунктов и внесению соответствующих сведений в Единый государственный реестр</t>
  </si>
  <si>
    <t>Увеличение количества населенных пунктов, сведения о границах которых внесены в Единый государственный реестр, до 100%</t>
  </si>
  <si>
    <t>Выполнение работ по описанию границ населенных пунктов и внесению соответствующих сведений в Единый государственный реестр недвижимости</t>
  </si>
  <si>
    <t>Мероприятие 1</t>
  </si>
  <si>
    <t>Мероприятие 2</t>
  </si>
  <si>
    <t>Мероприятие 3</t>
  </si>
  <si>
    <t>республиканский бюджет</t>
  </si>
  <si>
    <t>УИО республиканский бюджет</t>
  </si>
  <si>
    <r>
      <t xml:space="preserve">Связь с показателями муниципальной программы </t>
    </r>
    <r>
      <rPr>
        <sz val="8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</si>
  <si>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Расходы (руб.), годы</t>
  </si>
  <si>
    <t>Статус № п/п</t>
  </si>
  <si>
    <t>к постановлению администрации Усть-Абаканского района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</si>
  <si>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 (20 объектов) и его содержания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</si>
  <si>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реализации, а также содержание имущества</t>
  </si>
  <si>
    <t>Обслуживание, содержание и распоряжение муниципальной собственностью</t>
  </si>
  <si>
    <t xml:space="preserve">Повышение эффективности управления объектами  имущества муниципальной собственности Усть-Абаканского района </t>
  </si>
  <si>
    <t>Основное мероприятие 4</t>
  </si>
  <si>
    <t>Обеспечение обслуживания, содержания и распоряжения муниципальной собственностью</t>
  </si>
  <si>
    <t xml:space="preserve">Осуществление полномочий собственника, в том числе выполнение обязательств в отношении расходов по содержанию муниципального имущества. Обеспечение обслуживания, содержания и распоряжения муниципальным имуществом.
Для повышения эффективности использования недвижимости, находящейся в муниципальной собственности, необходимо организовать работу по содержанию и ремонту муниципального имущества, для его поддержания в безаварийном и технически исправном состоянии (коммунальные услуги, работы и услуги по содержанию муниципального имущества). </t>
  </si>
  <si>
    <t>Увеличение поступлений в бюджет Усть-Абаканского района, полученных от использования муниципального имущества</t>
  </si>
  <si>
    <t>к муниципальной программе «Развитие муниципального имущества в Усть-Абаканском районе»</t>
  </si>
  <si>
    <t>Развитие муниципального имущества в                                                        Усть-Абаканском районе</t>
  </si>
  <si>
    <t xml:space="preserve">Увеличение доли объектов недвижимого имущества, внесенных в реестр муниципального имущества, по которым осуществлена государственная регистрация права муниципальной собственности (без учета объектов дорожной инфраструктуры, тепловых сетей, сетей водоснабжения и водоотведения), до 93%. Обеспечение поступлений доходов в бюджет Усть-Абаканского района, полученных от использования муниципального имущества и земельных участков, вовлеченных в хозяйственный оборот </t>
  </si>
  <si>
    <t>Программные мероприятия на 2016-2023 годы</t>
  </si>
  <si>
    <t>Управление ЖКХ и строительства администрации Усть-Абаканского района</t>
  </si>
  <si>
    <t>Капитальный ремонт в муниципальных учреждениях, в том числе проектно-сметная документация</t>
  </si>
  <si>
    <t xml:space="preserve">УИО </t>
  </si>
  <si>
    <t>Подготовка документов территориального планирования и правил землепользования и застройки</t>
  </si>
  <si>
    <t>Приведение в соответствие документов территориального планирования и внесение в них изменений, а именно устранинени реестровых ошибок, а также поготовка ген плана, проекта землепользования и застройки, описание границ территориальных зон в сельсоветах</t>
  </si>
  <si>
    <t>Мероприятие 4</t>
  </si>
  <si>
    <t>Мероприятие 5</t>
  </si>
  <si>
    <t>Подготовка документов территориального планирования и правил землепользования и застройки (софинансирование)</t>
  </si>
  <si>
    <t>4,6,7</t>
  </si>
  <si>
    <t>5, 6</t>
  </si>
  <si>
    <t>Проведение капитального ремонта первого этажа административного здания, расположенного по адресу: рп Усть-Абакан, ул.Октябрьская д. 32 под архив (3 489 534,80 руб.), проверка сметной документации на капитальный ремонт первого этажа админимтративного здания (46 035,20), текущий ремонт кровли административного здания (664 270,00)</t>
  </si>
  <si>
    <t xml:space="preserve">Организация и проведение работ по оформлению и постановке на кадастровый учет земельных участков, включающие в себя: - работы по изготовлению топографической съемки территории (земельного участка); - проведение кадастровых работ в отношении земельных участков; - постановка земельных участков на государственный кадастровый учет; - государственная регистрация права муниципальной собственности на земельные участки под объектами недвижимости.  Преимущественное право выкупа земельных участков сельскохозяйственного назначения. Проведение государственной историко-культурной экспертизы земельных участков. </t>
  </si>
  <si>
    <t xml:space="preserve">Увеличение количества объектов муниципального имущества, по которым проведена техническая инвентаризация, на 5 объектов.             Формирование, постановка на государственный кадастровый учет земельных участков сельскохозяйственного назначения, преимущественное право выкупа земельных участков сельскохозяйственного назначения и вовлечение их в хозяйственный оборот: до 70 земельных участков. </t>
  </si>
  <si>
    <t>от 18.11.2021     № 1174 - п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</si>
</sst>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left"/>
    </xf>
    <xf numFmtId="0" fontId="4" fillId="2" borderId="0" xfId="0" applyFont="1" applyFill="1"/>
    <xf numFmtId="49" fontId="4" fillId="2" borderId="0" xfId="0" applyNumberFormat="1" applyFont="1" applyFill="1"/>
    <xf numFmtId="0" fontId="1" fillId="2" borderId="1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left"/>
    </xf>
    <xf numFmtId="0" fontId="9" fillId="2" borderId="0" xfId="0" applyFont="1" applyFill="1" applyAlignment="1"/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3" fontId="13" fillId="2" borderId="1" xfId="0" applyNumberFormat="1" applyFont="1" applyFill="1" applyBorder="1" applyAlignment="1">
      <alignment horizontal="center" vertical="top" wrapText="1"/>
    </xf>
    <xf numFmtId="3" fontId="15" fillId="0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/>
    </xf>
    <xf numFmtId="49" fontId="1" fillId="2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center" vertical="top" wrapText="1"/>
    </xf>
    <xf numFmtId="3" fontId="4" fillId="2" borderId="0" xfId="0" applyNumberFormat="1" applyFont="1" applyFill="1" applyBorder="1" applyAlignment="1">
      <alignment horizontal="center" vertical="top" wrapText="1"/>
    </xf>
    <xf numFmtId="3" fontId="8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9" fillId="0" borderId="0" xfId="0" applyFont="1" applyFill="1" applyAlignment="1"/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right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top" wrapText="1"/>
    </xf>
    <xf numFmtId="3" fontId="8" fillId="2" borderId="2" xfId="0" applyNumberFormat="1" applyFont="1" applyFill="1" applyBorder="1" applyAlignment="1">
      <alignment horizontal="center" vertical="top" wrapText="1"/>
    </xf>
    <xf numFmtId="3" fontId="8" fillId="2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3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7"/>
  <sheetViews>
    <sheetView tabSelected="1" topLeftCell="C1" zoomScale="80" zoomScaleNormal="80" workbookViewId="0">
      <selection activeCell="L5" sqref="L5"/>
    </sheetView>
  </sheetViews>
  <sheetFormatPr defaultColWidth="8.7109375" defaultRowHeight="12.75"/>
  <cols>
    <col min="1" max="1" width="0" style="1" hidden="1" customWidth="1"/>
    <col min="2" max="2" width="18.7109375" style="3" customWidth="1"/>
    <col min="3" max="3" width="33.7109375" style="4" customWidth="1"/>
    <col min="4" max="4" width="19.85546875" style="1" customWidth="1"/>
    <col min="5" max="6" width="8.7109375" style="1" hidden="1" customWidth="1"/>
    <col min="7" max="7" width="14.85546875" style="2" hidden="1" customWidth="1"/>
    <col min="8" max="8" width="8.7109375" style="1" hidden="1" customWidth="1"/>
    <col min="9" max="9" width="11.28515625" style="1" customWidth="1"/>
    <col min="10" max="10" width="12" style="1" customWidth="1"/>
    <col min="11" max="11" width="12" style="20" customWidth="1"/>
    <col min="12" max="12" width="13.7109375" style="20" customWidth="1"/>
    <col min="13" max="16" width="16.7109375" style="20" customWidth="1"/>
    <col min="17" max="17" width="51.7109375" style="20" customWidth="1"/>
    <col min="18" max="18" width="52.5703125" style="26" customWidth="1"/>
    <col min="19" max="19" width="17.28515625" style="26" customWidth="1"/>
    <col min="20" max="16384" width="8.7109375" style="1"/>
  </cols>
  <sheetData>
    <row r="1" spans="1:19" ht="18.75">
      <c r="R1" s="127" t="s">
        <v>36</v>
      </c>
      <c r="S1" s="127"/>
    </row>
    <row r="2" spans="1:19" ht="18.75">
      <c r="R2" s="127" t="s">
        <v>56</v>
      </c>
      <c r="S2" s="127"/>
    </row>
    <row r="3" spans="1:19" ht="18.75">
      <c r="R3" s="127" t="s">
        <v>82</v>
      </c>
      <c r="S3" s="127"/>
    </row>
    <row r="4" spans="1:19" ht="21.75" customHeight="1">
      <c r="R4" s="33"/>
      <c r="S4" s="33"/>
    </row>
    <row r="5" spans="1:19" ht="18.75">
      <c r="Q5" s="67"/>
      <c r="R5" s="127" t="s">
        <v>0</v>
      </c>
      <c r="S5" s="127"/>
    </row>
    <row r="6" spans="1:19" s="3" customFormat="1" ht="41.25" customHeight="1">
      <c r="C6" s="48"/>
      <c r="G6" s="49"/>
      <c r="K6" s="50"/>
      <c r="L6" s="51"/>
      <c r="M6" s="51"/>
      <c r="N6" s="51"/>
      <c r="O6" s="51"/>
      <c r="P6" s="51"/>
      <c r="Q6" s="51"/>
      <c r="R6" s="128" t="s">
        <v>65</v>
      </c>
      <c r="S6" s="128"/>
    </row>
    <row r="7" spans="1:19" ht="47.25" customHeight="1">
      <c r="B7" s="117" t="s">
        <v>68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</row>
    <row r="8" spans="1:19" ht="15.75">
      <c r="B8" s="5"/>
      <c r="C8" s="6"/>
      <c r="D8" s="7"/>
      <c r="E8" s="7"/>
      <c r="F8" s="7"/>
      <c r="G8" s="8"/>
      <c r="H8" s="7"/>
      <c r="I8" s="7"/>
      <c r="J8" s="7"/>
      <c r="K8" s="21"/>
      <c r="L8" s="21"/>
      <c r="M8" s="21"/>
      <c r="N8" s="21"/>
      <c r="O8" s="21"/>
      <c r="P8" s="21"/>
      <c r="Q8" s="21"/>
      <c r="R8" s="27"/>
      <c r="S8" s="27"/>
    </row>
    <row r="9" spans="1:19" ht="95.25" customHeight="1">
      <c r="A9" s="9"/>
      <c r="B9" s="118" t="s">
        <v>55</v>
      </c>
      <c r="C9" s="120" t="s">
        <v>37</v>
      </c>
      <c r="D9" s="121" t="s">
        <v>1</v>
      </c>
      <c r="E9" s="122" t="s">
        <v>2</v>
      </c>
      <c r="F9" s="122"/>
      <c r="G9" s="122"/>
      <c r="H9" s="122"/>
      <c r="I9" s="124" t="s">
        <v>54</v>
      </c>
      <c r="J9" s="125"/>
      <c r="K9" s="125"/>
      <c r="L9" s="125"/>
      <c r="M9" s="125"/>
      <c r="N9" s="125"/>
      <c r="O9" s="125"/>
      <c r="P9" s="126"/>
      <c r="Q9" s="94" t="s">
        <v>3</v>
      </c>
      <c r="R9" s="123" t="s">
        <v>4</v>
      </c>
      <c r="S9" s="123" t="s">
        <v>53</v>
      </c>
    </row>
    <row r="10" spans="1:19" ht="25.5" customHeight="1">
      <c r="A10" s="9"/>
      <c r="B10" s="119"/>
      <c r="C10" s="120"/>
      <c r="D10" s="121"/>
      <c r="E10" s="29" t="s">
        <v>5</v>
      </c>
      <c r="F10" s="29" t="s">
        <v>6</v>
      </c>
      <c r="G10" s="10" t="s">
        <v>7</v>
      </c>
      <c r="H10" s="29" t="s">
        <v>8</v>
      </c>
      <c r="I10" s="29">
        <v>2016</v>
      </c>
      <c r="J10" s="29">
        <v>2017</v>
      </c>
      <c r="K10" s="22">
        <v>2018</v>
      </c>
      <c r="L10" s="68">
        <v>2019</v>
      </c>
      <c r="M10" s="75">
        <v>2020</v>
      </c>
      <c r="N10" s="89">
        <v>2021</v>
      </c>
      <c r="O10" s="75">
        <v>2022</v>
      </c>
      <c r="P10" s="75">
        <v>2023</v>
      </c>
      <c r="Q10" s="94"/>
      <c r="R10" s="123"/>
      <c r="S10" s="123"/>
    </row>
    <row r="11" spans="1:19" ht="15.75">
      <c r="A11" s="9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2">
        <v>6</v>
      </c>
      <c r="H11" s="11">
        <v>7</v>
      </c>
      <c r="I11" s="11">
        <v>4</v>
      </c>
      <c r="J11" s="11">
        <v>5</v>
      </c>
      <c r="K11" s="23">
        <v>6</v>
      </c>
      <c r="L11" s="23">
        <v>7</v>
      </c>
      <c r="M11" s="23">
        <v>8</v>
      </c>
      <c r="N11" s="23">
        <v>9</v>
      </c>
      <c r="O11" s="23">
        <v>10</v>
      </c>
      <c r="P11" s="23">
        <v>12</v>
      </c>
      <c r="Q11" s="23">
        <v>13</v>
      </c>
      <c r="R11" s="28">
        <v>14</v>
      </c>
      <c r="S11" s="28">
        <v>15</v>
      </c>
    </row>
    <row r="12" spans="1:19" ht="27" customHeight="1">
      <c r="A12" s="9"/>
      <c r="B12" s="107" t="s">
        <v>9</v>
      </c>
      <c r="C12" s="108" t="s">
        <v>66</v>
      </c>
      <c r="D12" s="18" t="s">
        <v>10</v>
      </c>
      <c r="E12" s="38" t="s">
        <v>11</v>
      </c>
      <c r="F12" s="38" t="s">
        <v>11</v>
      </c>
      <c r="G12" s="38" t="s">
        <v>11</v>
      </c>
      <c r="H12" s="38" t="s">
        <v>11</v>
      </c>
      <c r="I12" s="17">
        <f>I15+I17</f>
        <v>7604900</v>
      </c>
      <c r="J12" s="17">
        <f t="shared" ref="J12" si="0">J15+J17</f>
        <v>9832700</v>
      </c>
      <c r="K12" s="24">
        <f>K13+K14</f>
        <v>12746800</v>
      </c>
      <c r="L12" s="24">
        <f>L15+L17</f>
        <v>15031194</v>
      </c>
      <c r="M12" s="79">
        <f>M15+M17+M16</f>
        <v>17151267.629999999</v>
      </c>
      <c r="N12" s="24">
        <f>N15+N17+N16</f>
        <v>24794976</v>
      </c>
      <c r="O12" s="24">
        <f t="shared" ref="O12" si="1">O15+O17</f>
        <v>22049177</v>
      </c>
      <c r="P12" s="24">
        <f t="shared" ref="P12" si="2">P15+P17</f>
        <v>19771177</v>
      </c>
      <c r="Q12" s="69"/>
      <c r="R12" s="35"/>
      <c r="S12" s="35"/>
    </row>
    <row r="13" spans="1:19" ht="31.5">
      <c r="A13" s="9"/>
      <c r="B13" s="107"/>
      <c r="C13" s="108"/>
      <c r="D13" s="39" t="s">
        <v>51</v>
      </c>
      <c r="E13" s="29"/>
      <c r="F13" s="29"/>
      <c r="G13" s="29"/>
      <c r="H13" s="29"/>
      <c r="I13" s="14"/>
      <c r="J13" s="14"/>
      <c r="K13" s="25">
        <f>K32</f>
        <v>735000</v>
      </c>
      <c r="L13" s="25"/>
      <c r="M13" s="25"/>
      <c r="N13" s="25">
        <f>N30</f>
        <v>2970000</v>
      </c>
      <c r="O13" s="25">
        <f>O30</f>
        <v>5248000</v>
      </c>
      <c r="P13" s="25">
        <f>P30</f>
        <v>2970000</v>
      </c>
      <c r="Q13" s="69"/>
      <c r="R13" s="35"/>
      <c r="S13" s="35"/>
    </row>
    <row r="14" spans="1:19" ht="15.75">
      <c r="A14" s="9"/>
      <c r="B14" s="107"/>
      <c r="C14" s="108"/>
      <c r="D14" s="39" t="s">
        <v>44</v>
      </c>
      <c r="E14" s="29"/>
      <c r="F14" s="29"/>
      <c r="G14" s="29"/>
      <c r="H14" s="29"/>
      <c r="I14" s="14">
        <f>I15+I17</f>
        <v>7604900</v>
      </c>
      <c r="J14" s="14">
        <f t="shared" ref="J14:L14" si="3">J15+J17</f>
        <v>9832700</v>
      </c>
      <c r="K14" s="25">
        <f>K18+K23+K26+K27+K28+K29</f>
        <v>12011800</v>
      </c>
      <c r="L14" s="25">
        <f t="shared" si="3"/>
        <v>15031194</v>
      </c>
      <c r="M14" s="80">
        <f>M15+M17+M16</f>
        <v>17151267.629999999</v>
      </c>
      <c r="N14" s="25">
        <f>N15+N17+N16-N13</f>
        <v>21824976</v>
      </c>
      <c r="O14" s="25">
        <f>O15+O17-O13</f>
        <v>16801177</v>
      </c>
      <c r="P14" s="25">
        <f>P15+P17-P13</f>
        <v>16801177</v>
      </c>
      <c r="Q14" s="69"/>
      <c r="R14" s="35"/>
      <c r="S14" s="35"/>
    </row>
    <row r="15" spans="1:19" ht="23.25" customHeight="1">
      <c r="A15" s="9"/>
      <c r="B15" s="107"/>
      <c r="C15" s="108"/>
      <c r="D15" s="15" t="s">
        <v>12</v>
      </c>
      <c r="E15" s="29"/>
      <c r="F15" s="29" t="s">
        <v>11</v>
      </c>
      <c r="G15" s="29" t="s">
        <v>11</v>
      </c>
      <c r="H15" s="29" t="s">
        <v>11</v>
      </c>
      <c r="I15" s="14">
        <f>I19+I20+I21+I22+I24+I26+I29</f>
        <v>7404900</v>
      </c>
      <c r="J15" s="14">
        <f>J19+J20+J21+J22+J24+J26+J27+J29</f>
        <v>9832700</v>
      </c>
      <c r="K15" s="25">
        <f>K19+K20+K21+K22+K24+K26+K27+K29+K32</f>
        <v>12746800</v>
      </c>
      <c r="L15" s="25">
        <f>L19+L20+L21+L22+L24+L26+L27+L29+L34</f>
        <v>15031194</v>
      </c>
      <c r="M15" s="25">
        <f>M19+M20+M21+M22+M24+M26+M27+M29+M33-M16</f>
        <v>16304333.999999998</v>
      </c>
      <c r="N15" s="25">
        <f>N19+N20+N21+N22+N24+N26+N27+N29+N33+N30+N31-N35</f>
        <v>20595136</v>
      </c>
      <c r="O15" s="25">
        <f>O19+O20+O21+O22+O24+O26+O27+O29+O33+O31+O13</f>
        <v>22049177</v>
      </c>
      <c r="P15" s="25">
        <f>P19+P20+P21+P22+P24+P26+P27+P29+P33+P31+P13</f>
        <v>19771177</v>
      </c>
      <c r="Q15" s="70"/>
      <c r="R15" s="36"/>
      <c r="S15" s="36"/>
    </row>
    <row r="16" spans="1:19" ht="93.75" customHeight="1">
      <c r="A16" s="9"/>
      <c r="B16" s="107"/>
      <c r="C16" s="108"/>
      <c r="D16" s="15" t="s">
        <v>69</v>
      </c>
      <c r="E16" s="78"/>
      <c r="F16" s="78"/>
      <c r="G16" s="78"/>
      <c r="H16" s="78"/>
      <c r="I16" s="14"/>
      <c r="J16" s="14"/>
      <c r="K16" s="25"/>
      <c r="L16" s="25"/>
      <c r="M16" s="80">
        <f>M35</f>
        <v>846933.63</v>
      </c>
      <c r="N16" s="25">
        <f>N35</f>
        <v>4199840</v>
      </c>
      <c r="O16" s="25"/>
      <c r="P16" s="25"/>
      <c r="Q16" s="70"/>
      <c r="R16" s="36"/>
      <c r="S16" s="36"/>
    </row>
    <row r="17" spans="1:19" ht="24" customHeight="1">
      <c r="A17" s="9"/>
      <c r="B17" s="107"/>
      <c r="C17" s="108"/>
      <c r="D17" s="15" t="s">
        <v>35</v>
      </c>
      <c r="E17" s="29"/>
      <c r="F17" s="29" t="s">
        <v>11</v>
      </c>
      <c r="G17" s="29" t="s">
        <v>11</v>
      </c>
      <c r="H17" s="29" t="s">
        <v>11</v>
      </c>
      <c r="I17" s="14">
        <f>I28</f>
        <v>200000</v>
      </c>
      <c r="J17" s="29"/>
      <c r="K17" s="22"/>
      <c r="L17" s="68"/>
      <c r="M17" s="75"/>
      <c r="N17" s="89"/>
      <c r="O17" s="75"/>
      <c r="P17" s="75"/>
      <c r="Q17" s="70"/>
      <c r="R17" s="36"/>
      <c r="S17" s="36"/>
    </row>
    <row r="18" spans="1:19" ht="33.75" customHeight="1">
      <c r="A18" s="9"/>
      <c r="B18" s="40" t="s">
        <v>13</v>
      </c>
      <c r="C18" s="41" t="s">
        <v>14</v>
      </c>
      <c r="D18" s="40"/>
      <c r="E18" s="42"/>
      <c r="F18" s="42"/>
      <c r="G18" s="43" t="s">
        <v>15</v>
      </c>
      <c r="H18" s="44" t="s">
        <v>16</v>
      </c>
      <c r="I18" s="45">
        <f>SUM(I19:I22)</f>
        <v>7000200</v>
      </c>
      <c r="J18" s="45">
        <f t="shared" ref="J18:N18" si="4">SUM(J19:J22)</f>
        <v>8999200</v>
      </c>
      <c r="K18" s="46">
        <f t="shared" si="4"/>
        <v>9942900</v>
      </c>
      <c r="L18" s="46">
        <f>SUM(L19:L22)</f>
        <v>12054290</v>
      </c>
      <c r="M18" s="46">
        <f t="shared" si="4"/>
        <v>13331252</v>
      </c>
      <c r="N18" s="46">
        <f t="shared" si="4"/>
        <v>14383337</v>
      </c>
      <c r="O18" s="46">
        <f>SUM(O19:O22)</f>
        <v>13277437</v>
      </c>
      <c r="P18" s="46">
        <f>SUM(P19:P22)</f>
        <v>13277437</v>
      </c>
      <c r="Q18" s="23"/>
      <c r="R18" s="37"/>
      <c r="S18" s="28"/>
    </row>
    <row r="19" spans="1:19" ht="27.75" customHeight="1">
      <c r="A19" s="9"/>
      <c r="B19" s="109" t="s">
        <v>48</v>
      </c>
      <c r="C19" s="110" t="s">
        <v>17</v>
      </c>
      <c r="D19" s="109" t="s">
        <v>12</v>
      </c>
      <c r="E19" s="11">
        <v>917</v>
      </c>
      <c r="F19" s="12" t="s">
        <v>18</v>
      </c>
      <c r="G19" s="12" t="s">
        <v>19</v>
      </c>
      <c r="H19" s="11">
        <v>120</v>
      </c>
      <c r="I19" s="16">
        <v>5801700</v>
      </c>
      <c r="J19" s="16">
        <v>7257900</v>
      </c>
      <c r="K19" s="19">
        <v>8020100</v>
      </c>
      <c r="L19" s="19">
        <v>8934154</v>
      </c>
      <c r="M19" s="19">
        <v>10072000</v>
      </c>
      <c r="N19" s="19">
        <v>10634502</v>
      </c>
      <c r="O19" s="19">
        <v>9964002</v>
      </c>
      <c r="P19" s="19">
        <v>9964002</v>
      </c>
      <c r="Q19" s="23"/>
      <c r="R19" s="111" t="s">
        <v>21</v>
      </c>
      <c r="S19" s="28" t="s">
        <v>20</v>
      </c>
    </row>
    <row r="20" spans="1:19" ht="24" customHeight="1">
      <c r="A20" s="9"/>
      <c r="B20" s="109"/>
      <c r="C20" s="110"/>
      <c r="D20" s="109"/>
      <c r="E20" s="11">
        <v>917</v>
      </c>
      <c r="F20" s="12" t="s">
        <v>18</v>
      </c>
      <c r="G20" s="12" t="s">
        <v>22</v>
      </c>
      <c r="H20" s="11">
        <v>240</v>
      </c>
      <c r="I20" s="13">
        <f>1129500-30000</f>
        <v>1099500</v>
      </c>
      <c r="J20" s="16">
        <v>1560700</v>
      </c>
      <c r="K20" s="19">
        <v>1854500</v>
      </c>
      <c r="L20" s="19">
        <v>3068586</v>
      </c>
      <c r="M20" s="19">
        <v>3256952</v>
      </c>
      <c r="N20" s="19">
        <v>3691835</v>
      </c>
      <c r="O20" s="19">
        <v>3300435</v>
      </c>
      <c r="P20" s="19">
        <v>3300435</v>
      </c>
      <c r="Q20" s="23"/>
      <c r="R20" s="111"/>
      <c r="S20" s="28" t="s">
        <v>20</v>
      </c>
    </row>
    <row r="21" spans="1:19" ht="23.25" customHeight="1">
      <c r="A21" s="9"/>
      <c r="B21" s="109"/>
      <c r="C21" s="110"/>
      <c r="D21" s="109"/>
      <c r="E21" s="11">
        <v>917</v>
      </c>
      <c r="F21" s="12" t="s">
        <v>18</v>
      </c>
      <c r="G21" s="12" t="s">
        <v>22</v>
      </c>
      <c r="H21" s="11">
        <v>830</v>
      </c>
      <c r="I21" s="16">
        <v>28300</v>
      </c>
      <c r="J21" s="16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23"/>
      <c r="R21" s="111"/>
      <c r="S21" s="28" t="s">
        <v>20</v>
      </c>
    </row>
    <row r="22" spans="1:19" ht="24.75" customHeight="1">
      <c r="A22" s="9"/>
      <c r="B22" s="109"/>
      <c r="C22" s="110"/>
      <c r="D22" s="109"/>
      <c r="E22" s="11">
        <v>917</v>
      </c>
      <c r="F22" s="12" t="s">
        <v>18</v>
      </c>
      <c r="G22" s="12" t="s">
        <v>22</v>
      </c>
      <c r="H22" s="11">
        <v>850</v>
      </c>
      <c r="I22" s="16">
        <v>70700</v>
      </c>
      <c r="J22" s="16">
        <f>82500+98100</f>
        <v>180600</v>
      </c>
      <c r="K22" s="19">
        <v>68300</v>
      </c>
      <c r="L22" s="19">
        <v>51550</v>
      </c>
      <c r="M22" s="19">
        <v>2300</v>
      </c>
      <c r="N22" s="19">
        <v>57000</v>
      </c>
      <c r="O22" s="19">
        <v>13000</v>
      </c>
      <c r="P22" s="19">
        <v>13000</v>
      </c>
      <c r="Q22" s="23"/>
      <c r="R22" s="111"/>
      <c r="S22" s="28" t="s">
        <v>20</v>
      </c>
    </row>
    <row r="23" spans="1:19" ht="114" customHeight="1">
      <c r="A23" s="9"/>
      <c r="B23" s="40" t="s">
        <v>23</v>
      </c>
      <c r="C23" s="41" t="s">
        <v>60</v>
      </c>
      <c r="D23" s="47"/>
      <c r="E23" s="42"/>
      <c r="F23" s="43"/>
      <c r="G23" s="43" t="s">
        <v>24</v>
      </c>
      <c r="H23" s="44"/>
      <c r="I23" s="45">
        <f>I24</f>
        <v>300000</v>
      </c>
      <c r="J23" s="45">
        <f t="shared" ref="J23:N23" si="5">J24</f>
        <v>255000</v>
      </c>
      <c r="K23" s="46">
        <f>K24</f>
        <v>252000</v>
      </c>
      <c r="L23" s="46">
        <f>L24</f>
        <v>694900</v>
      </c>
      <c r="M23" s="46">
        <f t="shared" si="5"/>
        <v>346000</v>
      </c>
      <c r="N23" s="46">
        <f t="shared" si="5"/>
        <v>353000</v>
      </c>
      <c r="O23" s="46">
        <f>O24</f>
        <v>503000</v>
      </c>
      <c r="P23" s="46">
        <f>P24</f>
        <v>503000</v>
      </c>
      <c r="Q23" s="115" t="s">
        <v>67</v>
      </c>
      <c r="R23" s="84" t="s">
        <v>57</v>
      </c>
      <c r="S23" s="112">
        <v>1.2</v>
      </c>
    </row>
    <row r="24" spans="1:19" ht="83.25" customHeight="1">
      <c r="A24" s="9"/>
      <c r="B24" s="30" t="s">
        <v>48</v>
      </c>
      <c r="C24" s="54" t="s">
        <v>25</v>
      </c>
      <c r="D24" s="30" t="s">
        <v>12</v>
      </c>
      <c r="E24" s="11">
        <v>917</v>
      </c>
      <c r="F24" s="12" t="s">
        <v>18</v>
      </c>
      <c r="G24" s="12" t="s">
        <v>26</v>
      </c>
      <c r="H24" s="11">
        <v>240</v>
      </c>
      <c r="I24" s="16">
        <f>270000+30000</f>
        <v>300000</v>
      </c>
      <c r="J24" s="16">
        <v>255000</v>
      </c>
      <c r="K24" s="19">
        <v>252000</v>
      </c>
      <c r="L24" s="19">
        <v>694900</v>
      </c>
      <c r="M24" s="19">
        <v>346000</v>
      </c>
      <c r="N24" s="19">
        <v>353000</v>
      </c>
      <c r="O24" s="19">
        <v>503000</v>
      </c>
      <c r="P24" s="19">
        <v>503000</v>
      </c>
      <c r="Q24" s="116"/>
      <c r="R24" s="83" t="s">
        <v>58</v>
      </c>
      <c r="S24" s="113"/>
    </row>
    <row r="25" spans="1:19" ht="85.5" customHeight="1">
      <c r="A25" s="9"/>
      <c r="B25" s="40" t="s">
        <v>27</v>
      </c>
      <c r="C25" s="41" t="s">
        <v>28</v>
      </c>
      <c r="D25" s="47"/>
      <c r="E25" s="42"/>
      <c r="F25" s="43"/>
      <c r="G25" s="43" t="s">
        <v>29</v>
      </c>
      <c r="H25" s="44"/>
      <c r="I25" s="45">
        <f>I26+I28+I29+I27</f>
        <v>304700</v>
      </c>
      <c r="J25" s="45">
        <f>J26+J28+J29+J27</f>
        <v>578500</v>
      </c>
      <c r="K25" s="46">
        <f>K26+K27+K29+K32</f>
        <v>2551900</v>
      </c>
      <c r="L25" s="46">
        <f>L26+L28+L29+L27+L32</f>
        <v>2259003</v>
      </c>
      <c r="M25" s="46">
        <f>M26+M28+M29+M27</f>
        <v>1978000</v>
      </c>
      <c r="N25" s="46">
        <f>N26+N28+N29+N27+N30+N31</f>
        <v>5413600</v>
      </c>
      <c r="O25" s="46">
        <f>O26+O28+O29+O27+O30+O31</f>
        <v>8101000</v>
      </c>
      <c r="P25" s="46">
        <f>P26+P28+P29+P27+P30+P31</f>
        <v>5823000</v>
      </c>
      <c r="Q25" s="100" t="s">
        <v>81</v>
      </c>
      <c r="R25" s="114" t="s">
        <v>80</v>
      </c>
      <c r="S25" s="28"/>
    </row>
    <row r="26" spans="1:19" ht="53.25" customHeight="1">
      <c r="A26" s="9"/>
      <c r="B26" s="110" t="s">
        <v>48</v>
      </c>
      <c r="C26" s="110" t="s">
        <v>30</v>
      </c>
      <c r="D26" s="110" t="s">
        <v>12</v>
      </c>
      <c r="E26" s="11">
        <v>917</v>
      </c>
      <c r="F26" s="12" t="s">
        <v>31</v>
      </c>
      <c r="G26" s="12" t="s">
        <v>32</v>
      </c>
      <c r="H26" s="11">
        <v>240</v>
      </c>
      <c r="I26" s="16">
        <v>104700</v>
      </c>
      <c r="J26" s="16">
        <v>298400</v>
      </c>
      <c r="K26" s="85">
        <v>261900</v>
      </c>
      <c r="L26" s="85">
        <v>279003</v>
      </c>
      <c r="M26" s="85">
        <v>328000</v>
      </c>
      <c r="N26" s="19">
        <v>2153000</v>
      </c>
      <c r="O26" s="85">
        <v>1103000</v>
      </c>
      <c r="P26" s="85">
        <v>1103000</v>
      </c>
      <c r="Q26" s="101"/>
      <c r="R26" s="114"/>
      <c r="S26" s="91" t="s">
        <v>77</v>
      </c>
    </row>
    <row r="27" spans="1:19" ht="111" customHeight="1">
      <c r="A27" s="9"/>
      <c r="B27" s="110"/>
      <c r="C27" s="110"/>
      <c r="D27" s="110"/>
      <c r="E27" s="11">
        <v>917</v>
      </c>
      <c r="F27" s="12" t="s">
        <v>31</v>
      </c>
      <c r="G27" s="12" t="s">
        <v>32</v>
      </c>
      <c r="H27" s="11">
        <v>410</v>
      </c>
      <c r="I27" s="16"/>
      <c r="J27" s="16"/>
      <c r="K27" s="85">
        <v>55000</v>
      </c>
      <c r="L27" s="85"/>
      <c r="M27" s="85"/>
      <c r="N27" s="85"/>
      <c r="O27" s="85"/>
      <c r="P27" s="85"/>
      <c r="Q27" s="102"/>
      <c r="R27" s="114"/>
      <c r="S27" s="92"/>
    </row>
    <row r="28" spans="1:19" ht="19.5" customHeight="1">
      <c r="A28" s="9"/>
      <c r="B28" s="105" t="s">
        <v>49</v>
      </c>
      <c r="C28" s="93" t="s">
        <v>33</v>
      </c>
      <c r="D28" s="30" t="s">
        <v>35</v>
      </c>
      <c r="E28" s="11"/>
      <c r="F28" s="12"/>
      <c r="G28" s="12"/>
      <c r="H28" s="11"/>
      <c r="I28" s="16">
        <v>200000</v>
      </c>
      <c r="J28" s="16"/>
      <c r="K28" s="19"/>
      <c r="L28" s="19"/>
      <c r="M28" s="19"/>
      <c r="N28" s="19"/>
      <c r="O28" s="19"/>
      <c r="P28" s="19"/>
      <c r="Q28" s="94" t="s">
        <v>39</v>
      </c>
      <c r="R28" s="37" t="s">
        <v>34</v>
      </c>
      <c r="S28" s="91" t="s">
        <v>38</v>
      </c>
    </row>
    <row r="29" spans="1:19" ht="195" customHeight="1">
      <c r="A29" s="9"/>
      <c r="B29" s="106"/>
      <c r="C29" s="93"/>
      <c r="D29" s="30" t="s">
        <v>12</v>
      </c>
      <c r="E29" s="11">
        <v>917</v>
      </c>
      <c r="F29" s="12" t="s">
        <v>31</v>
      </c>
      <c r="G29" s="12" t="s">
        <v>43</v>
      </c>
      <c r="H29" s="11">
        <v>240</v>
      </c>
      <c r="I29" s="16">
        <v>0</v>
      </c>
      <c r="J29" s="16">
        <f>117600+162500</f>
        <v>280100</v>
      </c>
      <c r="K29" s="19">
        <v>1500000</v>
      </c>
      <c r="L29" s="19">
        <v>1980000</v>
      </c>
      <c r="M29" s="19">
        <v>1650000</v>
      </c>
      <c r="N29" s="86">
        <v>229987.76</v>
      </c>
      <c r="O29" s="19">
        <v>1643061</v>
      </c>
      <c r="P29" s="19">
        <v>1689388</v>
      </c>
      <c r="Q29" s="94"/>
      <c r="R29" s="37" t="s">
        <v>40</v>
      </c>
      <c r="S29" s="92"/>
    </row>
    <row r="30" spans="1:19" ht="73.5" customHeight="1">
      <c r="A30" s="9"/>
      <c r="B30" s="87" t="s">
        <v>50</v>
      </c>
      <c r="C30" s="88" t="s">
        <v>72</v>
      </c>
      <c r="D30" s="77" t="s">
        <v>52</v>
      </c>
      <c r="E30" s="11"/>
      <c r="F30" s="12"/>
      <c r="G30" s="12"/>
      <c r="H30" s="11"/>
      <c r="I30" s="16"/>
      <c r="J30" s="16"/>
      <c r="K30" s="19"/>
      <c r="L30" s="19"/>
      <c r="M30" s="19"/>
      <c r="N30" s="19">
        <v>2970000</v>
      </c>
      <c r="O30" s="19">
        <v>5248000</v>
      </c>
      <c r="P30" s="19">
        <v>2970000</v>
      </c>
      <c r="Q30" s="100" t="s">
        <v>72</v>
      </c>
      <c r="R30" s="103" t="s">
        <v>73</v>
      </c>
      <c r="S30" s="91" t="s">
        <v>38</v>
      </c>
    </row>
    <row r="31" spans="1:19" ht="78.75" customHeight="1">
      <c r="A31" s="9"/>
      <c r="B31" s="87" t="s">
        <v>74</v>
      </c>
      <c r="C31" s="88" t="s">
        <v>76</v>
      </c>
      <c r="D31" s="77" t="s">
        <v>71</v>
      </c>
      <c r="E31" s="11"/>
      <c r="F31" s="12"/>
      <c r="G31" s="12"/>
      <c r="H31" s="11"/>
      <c r="I31" s="16"/>
      <c r="J31" s="16"/>
      <c r="K31" s="19"/>
      <c r="L31" s="19"/>
      <c r="M31" s="19"/>
      <c r="N31" s="86">
        <v>60612.24</v>
      </c>
      <c r="O31" s="19">
        <v>106939</v>
      </c>
      <c r="P31" s="19">
        <v>60612</v>
      </c>
      <c r="Q31" s="102"/>
      <c r="R31" s="104"/>
      <c r="S31" s="92"/>
    </row>
    <row r="32" spans="1:19" ht="84.75" customHeight="1">
      <c r="A32" s="9"/>
      <c r="B32" s="31" t="s">
        <v>75</v>
      </c>
      <c r="C32" s="32" t="s">
        <v>45</v>
      </c>
      <c r="D32" s="30" t="s">
        <v>52</v>
      </c>
      <c r="E32" s="11"/>
      <c r="F32" s="12"/>
      <c r="G32" s="12"/>
      <c r="H32" s="11"/>
      <c r="I32" s="16">
        <v>0</v>
      </c>
      <c r="J32" s="16">
        <v>0</v>
      </c>
      <c r="K32" s="19">
        <v>735000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22" t="s">
        <v>46</v>
      </c>
      <c r="R32" s="37" t="s">
        <v>47</v>
      </c>
      <c r="S32" s="19" t="s">
        <v>78</v>
      </c>
    </row>
    <row r="33" spans="1:19" ht="63">
      <c r="A33" s="9"/>
      <c r="B33" s="40" t="s">
        <v>61</v>
      </c>
      <c r="C33" s="41" t="s">
        <v>62</v>
      </c>
      <c r="D33" s="47"/>
      <c r="E33" s="42"/>
      <c r="F33" s="43"/>
      <c r="G33" s="43" t="s">
        <v>29</v>
      </c>
      <c r="H33" s="44"/>
      <c r="I33" s="45"/>
      <c r="J33" s="45"/>
      <c r="K33" s="46"/>
      <c r="L33" s="46">
        <f>L34+L38+L39+L37</f>
        <v>23001</v>
      </c>
      <c r="M33" s="81">
        <f>M34+M38+M39+M37+M35</f>
        <v>1496015.63</v>
      </c>
      <c r="N33" s="46">
        <f>N34+N35</f>
        <v>4645039</v>
      </c>
      <c r="O33" s="46">
        <f>O34+O38+O39+O37</f>
        <v>167740</v>
      </c>
      <c r="P33" s="46">
        <f>P34+P38+P39+P37</f>
        <v>167740</v>
      </c>
      <c r="Q33" s="100" t="s">
        <v>64</v>
      </c>
      <c r="R33" s="96" t="s">
        <v>63</v>
      </c>
      <c r="S33" s="98">
        <v>2</v>
      </c>
    </row>
    <row r="34" spans="1:19" ht="144.75" customHeight="1">
      <c r="A34" s="9"/>
      <c r="B34" s="53" t="s">
        <v>48</v>
      </c>
      <c r="C34" s="55" t="s">
        <v>59</v>
      </c>
      <c r="D34" s="52" t="s">
        <v>12</v>
      </c>
      <c r="E34" s="11"/>
      <c r="F34" s="12"/>
      <c r="G34" s="12"/>
      <c r="H34" s="11"/>
      <c r="I34" s="16"/>
      <c r="J34" s="16"/>
      <c r="K34" s="19"/>
      <c r="L34" s="19">
        <v>23001</v>
      </c>
      <c r="M34" s="76">
        <v>649082</v>
      </c>
      <c r="N34" s="90">
        <v>445199</v>
      </c>
      <c r="O34" s="76">
        <v>167740</v>
      </c>
      <c r="P34" s="76">
        <v>167740</v>
      </c>
      <c r="Q34" s="101"/>
      <c r="R34" s="97"/>
      <c r="S34" s="99"/>
    </row>
    <row r="35" spans="1:19" ht="204" customHeight="1">
      <c r="A35" s="9"/>
      <c r="B35" s="73" t="s">
        <v>49</v>
      </c>
      <c r="C35" s="74" t="s">
        <v>70</v>
      </c>
      <c r="D35" s="77" t="s">
        <v>69</v>
      </c>
      <c r="E35" s="11"/>
      <c r="F35" s="12"/>
      <c r="G35" s="12"/>
      <c r="H35" s="11"/>
      <c r="I35" s="16"/>
      <c r="J35" s="16"/>
      <c r="K35" s="19"/>
      <c r="L35" s="19"/>
      <c r="M35" s="82">
        <v>846933.63</v>
      </c>
      <c r="N35" s="90">
        <v>4199840</v>
      </c>
      <c r="O35" s="76"/>
      <c r="P35" s="76"/>
      <c r="Q35" s="102"/>
      <c r="R35" s="83" t="s">
        <v>79</v>
      </c>
      <c r="S35" s="19">
        <v>2</v>
      </c>
    </row>
    <row r="36" spans="1:19" ht="80.25" customHeight="1">
      <c r="A36" s="56"/>
      <c r="B36" s="57"/>
      <c r="C36" s="58"/>
      <c r="D36" s="59"/>
      <c r="E36" s="60"/>
      <c r="F36" s="61"/>
      <c r="G36" s="61"/>
      <c r="H36" s="60"/>
      <c r="I36" s="62"/>
      <c r="J36" s="62"/>
      <c r="K36" s="63"/>
      <c r="L36" s="63"/>
      <c r="M36" s="63"/>
      <c r="N36" s="63"/>
      <c r="O36" s="63"/>
      <c r="P36" s="63"/>
      <c r="Q36" s="71"/>
      <c r="R36" s="64"/>
      <c r="S36" s="65"/>
    </row>
    <row r="37" spans="1:19" ht="43.5" customHeight="1">
      <c r="B37" s="95" t="s">
        <v>42</v>
      </c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66"/>
      <c r="N37" s="66"/>
      <c r="O37" s="66"/>
      <c r="P37" s="66"/>
      <c r="Q37" s="72" t="s">
        <v>41</v>
      </c>
      <c r="R37" s="34"/>
    </row>
  </sheetData>
  <mergeCells count="39">
    <mergeCell ref="R1:S1"/>
    <mergeCell ref="R2:S2"/>
    <mergeCell ref="R3:S3"/>
    <mergeCell ref="R5:S5"/>
    <mergeCell ref="R6:S6"/>
    <mergeCell ref="B7:S7"/>
    <mergeCell ref="B9:B10"/>
    <mergeCell ref="C9:C10"/>
    <mergeCell ref="D9:D10"/>
    <mergeCell ref="E9:H9"/>
    <mergeCell ref="Q9:Q10"/>
    <mergeCell ref="R9:R10"/>
    <mergeCell ref="S9:S10"/>
    <mergeCell ref="I9:P9"/>
    <mergeCell ref="S26:S27"/>
    <mergeCell ref="B12:B17"/>
    <mergeCell ref="C12:C17"/>
    <mergeCell ref="B19:B22"/>
    <mergeCell ref="C19:C22"/>
    <mergeCell ref="D19:D22"/>
    <mergeCell ref="R19:R22"/>
    <mergeCell ref="S23:S24"/>
    <mergeCell ref="R25:R27"/>
    <mergeCell ref="B26:B27"/>
    <mergeCell ref="C26:C27"/>
    <mergeCell ref="D26:D27"/>
    <mergeCell ref="Q25:Q27"/>
    <mergeCell ref="Q23:Q24"/>
    <mergeCell ref="S28:S29"/>
    <mergeCell ref="C28:C29"/>
    <mergeCell ref="Q28:Q29"/>
    <mergeCell ref="B37:L37"/>
    <mergeCell ref="R33:R34"/>
    <mergeCell ref="S33:S34"/>
    <mergeCell ref="Q33:Q35"/>
    <mergeCell ref="Q30:Q31"/>
    <mergeCell ref="R30:R31"/>
    <mergeCell ref="S30:S31"/>
    <mergeCell ref="B28:B29"/>
  </mergeCells>
  <hyperlinks>
    <hyperlink ref="E9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3" right="0.59055118110236215" top="0.78740157480314965" bottom="0.78740157480314965" header="0" footer="0"/>
  <pageSetup paperSize="9" scale="40" fitToHeight="0" orientation="landscape" r:id="rId1"/>
  <rowBreaks count="1" manualBreakCount="1">
    <brk id="27" max="16383" man="1"/>
  </rowBreaks>
  <ignoredErrors>
    <ignoredError sqref="K14:K15 K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29.03.2018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/>
  <cp:lastPrinted>2021-11-18T06:23:30Z</cp:lastPrinted>
  <dcterms:created xsi:type="dcterms:W3CDTF">2015-11-02T04:21:39Z</dcterms:created>
  <dcterms:modified xsi:type="dcterms:W3CDTF">2021-11-18T06:23:32Z</dcterms:modified>
</cp:coreProperties>
</file>